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documenttasks+xml" PartName="/xl/documenttasks/documenttask2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ms-excel.threadedcomments+xml" PartName="/xl/threadedComments/threadedComment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FO" sheetId="1" r:id="rId5"/>
    <sheet state="visible" name="CISO" sheetId="2" r:id="rId6"/>
    <sheet state="visible" name="VP of IT" sheetId="3" r:id="rId7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tc={22a03a03-91d6-4305-b254-5e32cba6e3c6}</author>
    <author>tc={74fe8bf8-e3dc-4b79-9ea0-c0325ec78134}</author>
    <author>tc={ea89faff-5483-483d-8a3c-9ae2f4d83737}</author>
  </authors>
  <commentList>
    <comment authorId="0" xr:uid="{22a03a03-91d6-4305-b254-5e32cba6e3c6}" ref="C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$2500 is a benchmark I found for managing relationships
</t>
      </text>
    </comment>
    <comment authorId="1" xr:uid="{74fe8bf8-e3dc-4b79-9ea0-c0325ec78134}" ref="C1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Mavenspire team:
The equation here is:
"Mavenspire Implementation Fee / Monthly Recoverable Capital" so let me know what the average fee would be.
</t>
      </text>
    </comment>
    <comment authorId="2" xr:uid="{ea89faff-5483-483d-8a3c-9ae2f4d83737}" ref="A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The equation here will be "Mavenspire Implementation Fee / Monthly Recoverable Capital", so I need help with the average fee #
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tc={23a48465-45fc-44cc-aef8-f7664bde926a}</author>
  </authors>
  <commentList>
    <comment authorId="0" xr:uid="{23a48465-45fc-44cc-aef8-f7664bde926a}" ref="D1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Based on this: https://asana.com/resources/anatomy-of-work
</t>
      </text>
    </comment>
  </commentList>
</comments>
</file>

<file path=xl/sharedStrings.xml><?xml version="1.0" encoding="utf-8"?>
<sst xmlns="http://schemas.openxmlformats.org/spreadsheetml/2006/main" count="92" uniqueCount="81">
  <si>
    <t>mavenspire.com</t>
  </si>
  <si>
    <t xml:space="preserve">Security Stack "Execution Gap" Audit - CFO                    </t>
  </si>
  <si>
    <t>Instructions: Fill out the cells in turquoise, calculations appear in light yellow</t>
  </si>
  <si>
    <t>Value</t>
  </si>
  <si>
    <t>Notes</t>
  </si>
  <si>
    <t>Inputs</t>
  </si>
  <si>
    <t>Total Annual Security SaaS Spend (in dollars)</t>
  </si>
  <si>
    <t>Total Number of Security Vendors</t>
  </si>
  <si>
    <t>0</t>
  </si>
  <si>
    <t>Estimated "Shelfware" %</t>
  </si>
  <si>
    <t>Industry standard is 15%</t>
  </si>
  <si>
    <t>Hidden Costs</t>
  </si>
  <si>
    <t>Redundancy Tax</t>
  </si>
  <si>
    <t>22% of mid-market stacks overlap features</t>
  </si>
  <si>
    <t>The "SaaS Sprawl" Overhead</t>
  </si>
  <si>
    <t>Estimated annual cost in hours spent on managing vendor relationship/billing</t>
  </si>
  <si>
    <t>Unused License Waste</t>
  </si>
  <si>
    <t>Transformation</t>
  </si>
  <si>
    <t>Total Annual Recoverable Capital</t>
  </si>
  <si>
    <t>Rationalized Future State Spend</t>
  </si>
  <si>
    <t>Security Stack "Execution Gap" Audit - CISO</t>
  </si>
  <si>
    <t>Is this implemented?</t>
  </si>
  <si>
    <t>Tool overlap?</t>
  </si>
  <si>
    <t>Capability audit</t>
  </si>
  <si>
    <t>Identity (MFA/SSO)</t>
  </si>
  <si>
    <t>Endpoint (EDR/MDR)</t>
  </si>
  <si>
    <t>Mobile Device Management</t>
  </si>
  <si>
    <t>Backup/DR</t>
  </si>
  <si>
    <t>Network (Firewall/ZTNA)</t>
  </si>
  <si>
    <t>Cloud (SaaS Security)</t>
  </si>
  <si>
    <t>Data (DLP/Encryption)</t>
  </si>
  <si>
    <t>Vulnerability Remediation</t>
  </si>
  <si>
    <t>App Security</t>
  </si>
  <si>
    <t>DNS / Browser Security</t>
  </si>
  <si>
    <t>SIEM/Logging</t>
  </si>
  <si>
    <t>Incident Response</t>
  </si>
  <si>
    <t>AI Security</t>
  </si>
  <si>
    <t>Email (Phishing/Filtering)</t>
  </si>
  <si>
    <t>Awareness Training</t>
  </si>
  <si>
    <t>Compliance/Audit</t>
  </si>
  <si>
    <t>Ticket resolution time</t>
  </si>
  <si>
    <t>Minutes to investigate one alert</t>
  </si>
  <si>
    <t>Number of disonnected consoles</t>
  </si>
  <si>
    <t>Gap analysis</t>
  </si>
  <si>
    <t>Vulnerability exposure:</t>
  </si>
  <si>
    <t>Overlap heatmap:</t>
  </si>
  <si>
    <t>MTTR friction (time lost):</t>
  </si>
  <si>
    <t>Security Stack "Execution Gap" Audit - VP of IT</t>
  </si>
  <si>
    <t>Number of endpoints</t>
  </si>
  <si>
    <t># of devices, including servers</t>
  </si>
  <si>
    <t>Security agents per device</t>
  </si>
  <si>
    <t>Average is 4-7</t>
  </si>
  <si>
    <t>Current number of consoles</t>
  </si>
  <si>
    <t>Average monthly # of security incidents</t>
  </si>
  <si>
    <t>Dedicated IT/Security staff count</t>
  </si>
  <si>
    <t># of FTEs</t>
  </si>
  <si>
    <t>IT Engineer hourly rate</t>
  </si>
  <si>
    <t>Average is $55/hour</t>
  </si>
  <si>
    <t>Hours spent (total) gathering logs for auditors (per audit)</t>
  </si>
  <si>
    <t>Average for SOC 2 Type 2 is 60-100 hours</t>
  </si>
  <si>
    <t>Console pivot penalty (in minutes)</t>
  </si>
  <si>
    <t>5</t>
  </si>
  <si>
    <t>Time lost to "Dashboard Hopping" during an alert</t>
  </si>
  <si>
    <t>Complexity load</t>
  </si>
  <si>
    <t>15%</t>
  </si>
  <si>
    <t>The % of IT capacity lost to "Tool Fatigue"</t>
  </si>
  <si>
    <t>Hidden costs</t>
  </si>
  <si>
    <t>Console switching fatigue (per year)</t>
  </si>
  <si>
    <t>An average of 5 hours a week is spent on switching over and analyzing situation</t>
  </si>
  <si>
    <t>Audit prep labor (per audit)</t>
  </si>
  <si>
    <t>Money spent on labor preparing for audit</t>
  </si>
  <si>
    <t>Maintenance savings</t>
  </si>
  <si>
    <t>Salary amount saved when efficiencies are discovered via Mavenspire</t>
  </si>
  <si>
    <t>Friction savings</t>
  </si>
  <si>
    <t>Number of hours when the right console consolidations occur via Mavenspire processes</t>
  </si>
  <si>
    <t>Audit savings</t>
  </si>
  <si>
    <t>Savings achieved through Mavenspire's audit prep methodology</t>
  </si>
  <si>
    <t>Savings per year</t>
  </si>
  <si>
    <t>Total savings per year</t>
  </si>
  <si>
    <t>FTE equivalent</t>
  </si>
  <si>
    <t>Average salary is $114,000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</si>
</sst>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"/>
  </numFmts>
  <fonts count="8">
    <font>
      <sz val="10.0"/>
      <color rgb="FF000000"/>
      <name val="Arial"/>
      <scheme val="minor"/>
    </font>
    <font>
      <b/>
      <u/>
      <sz val="12.0"/>
      <color rgb="FFC0BFC4"/>
      <name val="Be Vietnam Pro"/>
    </font>
    <font>
      <b/>
      <sz val="23.0"/>
      <color rgb="FFC0BFC4"/>
      <name val="Be Vietnam Pro"/>
    </font>
    <font>
      <color theme="1"/>
      <name val="Be Vietnam Pro"/>
    </font>
    <font>
      <b/>
      <i/>
      <sz val="12.0"/>
      <color rgb="FFFFFFFF"/>
      <name val="Be Vietnam Pro"/>
    </font>
    <font>
      <color rgb="FFC0BFC4"/>
      <name val="Be Vietnam Pro"/>
    </font>
    <font>
      <b/>
      <color rgb="FFC0BFC4"/>
      <name val="Be Vietnam Pro"/>
    </font>
    <font>
      <i/>
      <color theme="1"/>
      <name val="Be Vietnam Pro"/>
    </font>
  </fonts>
  <fills count="5">
    <fill>
      <patternFill patternType="none"/>
    </fill>
    <fill>
      <patternFill patternType="lightGray"/>
    </fill>
    <fill>
      <patternFill patternType="solid">
        <fgColor rgb="FF300048"/>
        <bgColor rgb="FF300048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</fills>
  <borders count="1">
    <border/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2" fontId="2" numFmtId="0" xfId="0" applyAlignment="1" applyFont="1">
      <alignment horizontal="center" readingOrder="0"/>
    </xf>
    <xf borderId="0" fillId="0" fontId="3" numFmtId="0" xfId="0" applyFont="1"/>
    <xf borderId="0" fillId="2" fontId="4" numFmtId="0" xfId="0" applyAlignment="1" applyFont="1">
      <alignment readingOrder="0"/>
    </xf>
    <xf borderId="0" fillId="2" fontId="3" numFmtId="0" xfId="0" applyFont="1"/>
    <xf borderId="0" fillId="2" fontId="5" numFmtId="0" xfId="0" applyFont="1"/>
    <xf borderId="0" fillId="2" fontId="6" numFmtId="0" xfId="0" applyAlignment="1" applyFont="1">
      <alignment readingOrder="0"/>
    </xf>
    <xf borderId="0" fillId="2" fontId="6" numFmtId="0" xfId="0" applyAlignment="1" applyFont="1">
      <alignment horizontal="center" readingOrder="0"/>
    </xf>
    <xf borderId="0" fillId="0" fontId="3" numFmtId="0" xfId="0" applyAlignment="1" applyFont="1">
      <alignment readingOrder="0"/>
    </xf>
    <xf borderId="0" fillId="3" fontId="3" numFmtId="164" xfId="0" applyAlignment="1" applyFill="1" applyFont="1" applyNumberFormat="1">
      <alignment readingOrder="0"/>
    </xf>
    <xf borderId="0" fillId="2" fontId="5" numFmtId="0" xfId="0" applyAlignment="1" applyFont="1">
      <alignment horizontal="center"/>
    </xf>
    <xf borderId="0" fillId="3" fontId="3" numFmtId="49" xfId="0" applyAlignment="1" applyFont="1" applyNumberFormat="1">
      <alignment horizontal="right" readingOrder="0"/>
    </xf>
    <xf borderId="0" fillId="0" fontId="7" numFmtId="0" xfId="0" applyAlignment="1" applyFont="1">
      <alignment readingOrder="0"/>
    </xf>
    <xf borderId="0" fillId="0" fontId="3" numFmtId="164" xfId="0" applyFont="1" applyNumberFormat="1"/>
    <xf borderId="0" fillId="4" fontId="3" numFmtId="164" xfId="0" applyFill="1" applyFont="1" applyNumberFormat="1"/>
    <xf borderId="0" fillId="0" fontId="3" numFmtId="0" xfId="0" applyAlignment="1" applyFont="1">
      <alignment horizontal="right" readingOrder="0"/>
    </xf>
    <xf borderId="0" fillId="2" fontId="6" numFmtId="0" xfId="0" applyFont="1"/>
    <xf borderId="0" fillId="2" fontId="5" numFmtId="0" xfId="0" applyAlignment="1" applyFont="1">
      <alignment horizontal="center" readingOrder="0"/>
    </xf>
    <xf borderId="0" fillId="2" fontId="6" numFmtId="0" xfId="0" applyAlignment="1" applyFont="1">
      <alignment horizontal="center" readingOrder="0" shrinkToFit="0" vertical="center" wrapText="1"/>
    </xf>
    <xf borderId="0" fillId="2" fontId="6" numFmtId="0" xfId="0" applyAlignment="1" applyFont="1">
      <alignment horizontal="center" readingOrder="0" vertical="center"/>
    </xf>
    <xf borderId="0" fillId="3" fontId="3" numFmtId="0" xfId="0" applyAlignment="1" applyFont="1">
      <alignment readingOrder="0"/>
    </xf>
    <xf borderId="0" fillId="3" fontId="3" numFmtId="0" xfId="0" applyFont="1"/>
    <xf borderId="0" fillId="2" fontId="6" numFmtId="0" xfId="0" applyAlignment="1" applyFont="1">
      <alignment horizontal="center"/>
    </xf>
    <xf borderId="0" fillId="4" fontId="3" numFmtId="10" xfId="0" applyFont="1" applyNumberFormat="1"/>
    <xf borderId="0" fillId="4" fontId="3" numFmtId="0" xfId="0" applyFont="1"/>
    <xf borderId="0" fillId="0" fontId="3" numFmtId="9" xfId="0" applyAlignment="1" applyFont="1" applyNumberFormat="1">
      <alignment readingOrder="0"/>
    </xf>
    <xf borderId="0" fillId="0" fontId="3" numFmtId="0" xfId="0" applyAlignment="1" applyFont="1">
      <alignment readingOrder="0" shrinkToFit="0" wrapText="1"/>
    </xf>
    <xf borderId="0" fillId="0" fontId="3" numFmtId="49" xfId="0" applyAlignment="1" applyFont="1" applyNumberFormat="1">
      <alignment horizontal="right" readingOrder="0"/>
    </xf>
    <xf borderId="0" fillId="0" fontId="7" numFmtId="0" xfId="0" applyFont="1"/>
    <xf borderId="0" fillId="4" fontId="3" numFmtId="49" xfId="0" applyAlignment="1" applyFont="1" applyNumberFormat="1">
      <alignment horizontal="right"/>
    </xf>
    <xf borderId="0" fillId="4" fontId="3" numFmtId="4" xfId="0" applyAlignment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ocumenttasks/documenttask1.xml><?xml version="1.0" encoding="utf-8"?>
<Tasks xmlns="http://schemas.microsoft.com/office/tasks/2019/documenttasks"/>
</file>

<file path=xl/documenttasks/documenttask2.xml><?xml version="1.0" encoding="utf-8"?>
<Tasks xmlns="http://schemas.microsoft.com/office/tasks/2019/documenttasks"/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>
  <x18tc:person displayName="Brian Hastie" id="{db1969c6-881f-4aec-8159-a782c20f58f5}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C14" dT="2026-03-27T18:06:34.00" personId="{db1969c6-881f-4aec-8159-a782c20f58f5}" id="{74fe8bf8-e3dc-4b79-9ea0-c0325ec78134}" done="1">
    <x18tc:text xml:space="preserve">Mavenspire team:
The equation here is:
"Mavenspire Implementation Fee / Monthly Recoverable Capital" so let me know what the average fee would be.</x18tc:text>
  </x18tc:threadedComment>
  <x18tc:threadedComment ref="C9" dT="2026-03-27T19:15:05.00" personId="{db1969c6-881f-4aec-8159-a782c20f58f5}" id="{22a03a03-91d6-4305-b254-5e32cba6e3c6}" done="1">
    <x18tc:text xml:space="preserve">$2500 is a benchmark I found for managing relationships</x18tc:text>
  </x18tc:threadedComment>
  <x18tc:threadedComment ref="A1" dT="2026-03-27T18:32:49.00" personId="{db1969c6-881f-4aec-8159-a782c20f58f5}" id="{ea89faff-5483-483d-8a3c-9ae2f4d83737}" done="0">
    <x18tc:text xml:space="preserve">The equation here will be "Mavenspire Implementation Fee / Monthly Recoverable Capital", so I need help with the average fee #</x18tc:text>
  </x18tc:threadedComment>
</x18tc:ThreadedComments>
</file>

<file path=xl/threadedComments/threadedComment2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D14" dT="2026-03-27T19:17:52.00" personId="{db1969c6-881f-4aec-8159-a782c20f58f5}" id="{23a48465-45fc-44cc-aef8-f7664bde926a}" done="1">
    <x18tc:text xml:space="preserve">Based on this: https://asana.com/resources/anatomy-of-work</x18tc:text>
    <x18tc:extLst>
      <ext uri="{F7C98A9C-CBB3-438F-8F68-D28B6AF4A901}">
        <xltc2:checksum/>
        <xltc2:hyperlink startIndex="15" length="43" url="https://asana.com/resources/anatomy-of-work"/>
      </ext>
    </x18tc:extLst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hyperlink" Target="http://mavenspire.com/" TargetMode="External"/><Relationship Id="rId5" Type="http://schemas.openxmlformats.org/officeDocument/2006/relationships/drawing" Target="../drawings/drawing1.xml"/><Relationship Id="rId6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mavenspire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microsoft.com/office/2017/10/relationships/threadedComment" Target="../threadedComments/threadedComment2.xml"/><Relationship Id="rId3" Type="http://schemas.microsoft.com/office/2019/04/relationships/documenttask" Target="../documenttasks/documenttask2.xml"/><Relationship Id="rId4" Type="http://schemas.openxmlformats.org/officeDocument/2006/relationships/hyperlink" Target="http://mavenspire.com/" TargetMode="External"/><Relationship Id="rId5" Type="http://schemas.openxmlformats.org/officeDocument/2006/relationships/drawing" Target="../drawings/drawing3.xml"/><Relationship Id="rId6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38"/>
    <col customWidth="1" min="2" max="2" width="39.13"/>
    <col customWidth="1" min="4" max="4" width="64.5"/>
  </cols>
  <sheetData>
    <row r="1">
      <c r="A1" s="1" t="s">
        <v>0</v>
      </c>
      <c r="B1" s="2" t="s">
        <v>1</v>
      </c>
      <c r="E1" s="3"/>
      <c r="F1" s="3"/>
      <c r="G1" s="3"/>
      <c r="H1" s="3"/>
      <c r="I1" s="3"/>
    </row>
    <row r="2">
      <c r="A2" s="4" t="s">
        <v>2</v>
      </c>
      <c r="E2" s="3"/>
      <c r="F2" s="3"/>
      <c r="G2" s="3"/>
      <c r="H2" s="3"/>
      <c r="I2" s="3"/>
    </row>
    <row r="3">
      <c r="A3" s="5"/>
      <c r="B3" s="6"/>
      <c r="C3" s="7" t="s">
        <v>3</v>
      </c>
      <c r="D3" s="7" t="s">
        <v>4</v>
      </c>
      <c r="E3" s="3"/>
      <c r="F3" s="3"/>
      <c r="G3" s="3"/>
      <c r="H3" s="3"/>
      <c r="I3" s="3"/>
    </row>
    <row r="4">
      <c r="A4" s="8" t="s">
        <v>5</v>
      </c>
      <c r="B4" s="9" t="s">
        <v>6</v>
      </c>
      <c r="C4" s="10">
        <v>0.0</v>
      </c>
      <c r="D4" s="3"/>
      <c r="E4" s="3"/>
      <c r="F4" s="3"/>
      <c r="G4" s="3"/>
      <c r="H4" s="3"/>
      <c r="I4" s="3"/>
    </row>
    <row r="5">
      <c r="A5" s="11"/>
      <c r="B5" s="9" t="s">
        <v>7</v>
      </c>
      <c r="C5" s="12" t="s">
        <v>8</v>
      </c>
      <c r="D5" s="3"/>
      <c r="E5" s="3"/>
      <c r="F5" s="3"/>
      <c r="G5" s="3"/>
      <c r="H5" s="3"/>
      <c r="I5" s="3"/>
    </row>
    <row r="6">
      <c r="A6" s="11"/>
      <c r="B6" s="9" t="s">
        <v>9</v>
      </c>
      <c r="C6" s="12" t="s">
        <v>8</v>
      </c>
      <c r="D6" s="13" t="s">
        <v>10</v>
      </c>
      <c r="E6" s="3"/>
      <c r="F6" s="3"/>
      <c r="G6" s="3"/>
      <c r="H6" s="3"/>
      <c r="I6" s="3"/>
    </row>
    <row r="7">
      <c r="A7" s="8"/>
      <c r="B7" s="9"/>
      <c r="C7" s="14"/>
      <c r="D7" s="13"/>
      <c r="E7" s="3"/>
      <c r="F7" s="3"/>
      <c r="G7" s="3"/>
      <c r="H7" s="3"/>
      <c r="I7" s="3"/>
    </row>
    <row r="8">
      <c r="A8" s="8" t="s">
        <v>11</v>
      </c>
      <c r="B8" s="9" t="s">
        <v>12</v>
      </c>
      <c r="C8" s="15">
        <f>SUM(C4* 0.22)</f>
        <v>0</v>
      </c>
      <c r="D8" s="13" t="s">
        <v>13</v>
      </c>
      <c r="E8" s="3"/>
      <c r="F8" s="3"/>
      <c r="G8" s="3"/>
      <c r="H8" s="3"/>
      <c r="I8" s="3"/>
    </row>
    <row r="9">
      <c r="A9" s="11"/>
      <c r="B9" s="9" t="s">
        <v>14</v>
      </c>
      <c r="C9" s="15">
        <f>SUM(C5* 2500)</f>
        <v>0</v>
      </c>
      <c r="D9" s="13" t="s">
        <v>15</v>
      </c>
      <c r="E9" s="3"/>
      <c r="F9" s="3"/>
      <c r="G9" s="3"/>
      <c r="H9" s="3"/>
      <c r="I9" s="3"/>
    </row>
    <row r="10">
      <c r="A10" s="11"/>
      <c r="B10" s="9" t="s">
        <v>16</v>
      </c>
      <c r="C10" s="15">
        <f>SUM(C4*(C6/100))</f>
        <v>0</v>
      </c>
      <c r="D10" s="3"/>
      <c r="E10" s="3"/>
      <c r="F10" s="3"/>
      <c r="G10" s="3"/>
      <c r="H10" s="3"/>
      <c r="I10" s="3"/>
    </row>
    <row r="11">
      <c r="A11" s="8"/>
      <c r="B11" s="9"/>
      <c r="C11" s="14"/>
      <c r="D11" s="3"/>
      <c r="E11" s="3"/>
      <c r="F11" s="3"/>
      <c r="G11" s="3"/>
      <c r="H11" s="3"/>
      <c r="I11" s="3"/>
    </row>
    <row r="12">
      <c r="A12" s="8" t="s">
        <v>17</v>
      </c>
      <c r="B12" s="9" t="s">
        <v>18</v>
      </c>
      <c r="C12" s="15">
        <f>SUM(C8+C9+C10)</f>
        <v>0</v>
      </c>
      <c r="D12" s="3"/>
      <c r="E12" s="3"/>
      <c r="F12" s="3"/>
      <c r="G12" s="3"/>
      <c r="H12" s="3"/>
      <c r="I12" s="3"/>
    </row>
    <row r="13">
      <c r="A13" s="6"/>
      <c r="B13" s="9" t="s">
        <v>19</v>
      </c>
      <c r="C13" s="15">
        <f>SUM((C4-C8)*0.9)</f>
        <v>0</v>
      </c>
      <c r="D13" s="3"/>
      <c r="E13" s="3"/>
      <c r="F13" s="3"/>
      <c r="G13" s="3"/>
      <c r="H13" s="3"/>
      <c r="I13" s="3"/>
    </row>
    <row r="14">
      <c r="A14" s="3"/>
      <c r="B14" s="3"/>
      <c r="C14" s="16"/>
      <c r="D14" s="3"/>
      <c r="E14" s="3"/>
      <c r="F14" s="3"/>
      <c r="G14" s="3"/>
      <c r="H14" s="3"/>
      <c r="I14" s="3"/>
    </row>
    <row r="15">
      <c r="E15" s="3"/>
      <c r="F15" s="3"/>
      <c r="G15" s="3"/>
      <c r="H15" s="3"/>
      <c r="I15" s="3"/>
    </row>
    <row r="16">
      <c r="E16" s="3"/>
      <c r="F16" s="3"/>
      <c r="G16" s="3"/>
      <c r="H16" s="3"/>
      <c r="I16" s="3"/>
    </row>
    <row r="17">
      <c r="E17" s="3"/>
      <c r="F17" s="3"/>
      <c r="G17" s="3"/>
      <c r="H17" s="3"/>
      <c r="I17" s="3"/>
    </row>
    <row r="18">
      <c r="E18" s="3"/>
      <c r="F18" s="3"/>
      <c r="G18" s="3"/>
      <c r="H18" s="3"/>
      <c r="I18" s="3"/>
    </row>
    <row r="19">
      <c r="E19" s="3"/>
      <c r="F19" s="3"/>
      <c r="G19" s="3"/>
      <c r="H19" s="3"/>
      <c r="I19" s="3"/>
    </row>
    <row r="20">
      <c r="A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  <row r="23">
      <c r="A23" s="3"/>
      <c r="B23" s="3"/>
      <c r="C23" s="3"/>
      <c r="D23" s="3"/>
      <c r="H23" s="3"/>
      <c r="I23" s="3"/>
    </row>
    <row r="24">
      <c r="A24" s="3"/>
      <c r="B24" s="3"/>
      <c r="C24" s="3"/>
      <c r="D24" s="3"/>
      <c r="H24" s="3"/>
      <c r="I24" s="3"/>
    </row>
    <row r="25">
      <c r="A25" s="3"/>
      <c r="B25" s="3"/>
      <c r="C25" s="3"/>
      <c r="D25" s="3"/>
      <c r="H25" s="3"/>
      <c r="I25" s="3"/>
    </row>
    <row r="26">
      <c r="A26" s="3"/>
      <c r="B26" s="3"/>
      <c r="C26" s="3"/>
      <c r="D26" s="3"/>
      <c r="H26" s="3"/>
      <c r="I26" s="3"/>
    </row>
    <row r="27">
      <c r="A27" s="3"/>
      <c r="B27" s="3"/>
      <c r="C27" s="3"/>
      <c r="D27" s="3"/>
      <c r="E27" s="3"/>
      <c r="F27" s="3"/>
      <c r="G27" s="3"/>
      <c r="H27" s="3"/>
      <c r="I27" s="3"/>
    </row>
    <row r="28">
      <c r="A28" s="3"/>
      <c r="B28" s="3"/>
      <c r="C28" s="3"/>
      <c r="D28" s="3"/>
      <c r="E28" s="3"/>
      <c r="F28" s="3"/>
      <c r="G28" s="3"/>
      <c r="H28" s="3"/>
      <c r="I28" s="3"/>
    </row>
    <row r="29">
      <c r="A29" s="3"/>
      <c r="B29" s="3"/>
      <c r="C29" s="3"/>
      <c r="D29" s="3"/>
      <c r="E29" s="3"/>
      <c r="F29" s="3"/>
      <c r="G29" s="3"/>
      <c r="H29" s="3"/>
      <c r="I29" s="3"/>
    </row>
    <row r="30">
      <c r="A30" s="3"/>
      <c r="B30" s="3"/>
      <c r="C30" s="3"/>
      <c r="D30" s="3"/>
      <c r="E30" s="3"/>
      <c r="F30" s="3"/>
      <c r="G30" s="3"/>
      <c r="H30" s="3"/>
      <c r="I30" s="3"/>
    </row>
    <row r="31">
      <c r="A31" s="3"/>
      <c r="B31" s="3"/>
      <c r="C31" s="3"/>
      <c r="D31" s="3"/>
      <c r="E31" s="3"/>
      <c r="F31" s="3"/>
      <c r="G31" s="3"/>
      <c r="H31" s="3"/>
      <c r="I31" s="3"/>
    </row>
  </sheetData>
  <mergeCells count="2">
    <mergeCell ref="B1:D1"/>
    <mergeCell ref="A2:D2"/>
  </mergeCells>
  <hyperlinks>
    <hyperlink r:id="rId4" ref="A1"/>
  </hyperlinks>
  <drawing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13"/>
    <col customWidth="1" min="2" max="2" width="31.38"/>
    <col customWidth="1" min="3" max="3" width="0.38"/>
    <col customWidth="1" min="4" max="4" width="25.38"/>
    <col customWidth="1" min="5" max="5" width="36.88"/>
  </cols>
  <sheetData>
    <row r="1">
      <c r="A1" s="1" t="s">
        <v>0</v>
      </c>
      <c r="B1" s="2" t="s">
        <v>20</v>
      </c>
      <c r="F1" s="3"/>
      <c r="G1" s="3"/>
      <c r="H1" s="3"/>
      <c r="I1" s="3"/>
      <c r="J1" s="3"/>
      <c r="K1" s="3"/>
      <c r="L1" s="3"/>
      <c r="M1" s="3"/>
    </row>
    <row r="2">
      <c r="A2" s="4" t="s">
        <v>2</v>
      </c>
      <c r="F2" s="3"/>
      <c r="G2" s="3"/>
      <c r="H2" s="3"/>
      <c r="I2" s="3"/>
      <c r="J2" s="3"/>
      <c r="K2" s="3"/>
      <c r="L2" s="3"/>
      <c r="M2" s="3"/>
    </row>
    <row r="3" ht="28.5" customHeight="1">
      <c r="A3" s="17"/>
      <c r="B3" s="18"/>
      <c r="C3" s="11"/>
      <c r="D3" s="19" t="s">
        <v>21</v>
      </c>
      <c r="E3" s="20" t="s">
        <v>22</v>
      </c>
      <c r="F3" s="3"/>
      <c r="G3" s="3"/>
      <c r="H3" s="3"/>
      <c r="I3" s="3"/>
      <c r="J3" s="3"/>
      <c r="K3" s="3"/>
      <c r="L3" s="3"/>
      <c r="M3" s="3"/>
    </row>
    <row r="4">
      <c r="A4" s="20" t="s">
        <v>23</v>
      </c>
      <c r="B4" s="9" t="s">
        <v>24</v>
      </c>
      <c r="C4" s="9">
        <v>0.15</v>
      </c>
      <c r="D4" s="21"/>
      <c r="E4" s="22"/>
      <c r="F4" s="3"/>
      <c r="G4" s="3"/>
      <c r="H4" s="3"/>
      <c r="I4" s="3"/>
      <c r="J4" s="3"/>
      <c r="K4" s="3"/>
      <c r="L4" s="3"/>
      <c r="M4" s="3"/>
    </row>
    <row r="5">
      <c r="B5" s="9" t="s">
        <v>25</v>
      </c>
      <c r="C5" s="9">
        <v>0.15</v>
      </c>
      <c r="D5" s="21"/>
      <c r="E5" s="22"/>
      <c r="F5" s="3"/>
      <c r="G5" s="3"/>
      <c r="H5" s="3"/>
      <c r="I5" s="3"/>
      <c r="J5" s="3"/>
      <c r="K5" s="3"/>
      <c r="L5" s="3"/>
      <c r="M5" s="3"/>
    </row>
    <row r="6">
      <c r="B6" s="9" t="s">
        <v>26</v>
      </c>
      <c r="C6" s="9"/>
      <c r="D6" s="21"/>
      <c r="E6" s="22"/>
      <c r="F6" s="3"/>
      <c r="G6" s="3"/>
      <c r="H6" s="3"/>
      <c r="I6" s="3"/>
      <c r="J6" s="3"/>
      <c r="K6" s="3"/>
      <c r="L6" s="3"/>
      <c r="M6" s="3"/>
    </row>
    <row r="7">
      <c r="B7" s="9" t="s">
        <v>27</v>
      </c>
      <c r="C7" s="9">
        <v>0.15</v>
      </c>
      <c r="D7" s="22"/>
      <c r="E7" s="22"/>
      <c r="F7" s="3"/>
      <c r="G7" s="3"/>
      <c r="H7" s="3"/>
      <c r="I7" s="3"/>
      <c r="J7" s="3"/>
      <c r="K7" s="3"/>
      <c r="L7" s="3"/>
      <c r="M7" s="3"/>
    </row>
    <row r="8">
      <c r="B8" s="9" t="s">
        <v>28</v>
      </c>
      <c r="C8" s="9">
        <v>0.05</v>
      </c>
      <c r="D8" s="21"/>
      <c r="E8" s="21"/>
      <c r="F8" s="3"/>
      <c r="G8" s="3"/>
      <c r="H8" s="3"/>
      <c r="I8" s="3"/>
      <c r="J8" s="3"/>
      <c r="K8" s="3"/>
      <c r="L8" s="3"/>
      <c r="M8" s="3"/>
    </row>
    <row r="9">
      <c r="B9" s="9" t="s">
        <v>29</v>
      </c>
      <c r="C9" s="9">
        <v>0.05</v>
      </c>
      <c r="D9" s="22"/>
      <c r="E9" s="21"/>
      <c r="F9" s="3"/>
      <c r="G9" s="3"/>
      <c r="H9" s="3"/>
      <c r="I9" s="3"/>
      <c r="J9" s="3"/>
      <c r="K9" s="3"/>
      <c r="L9" s="3"/>
      <c r="M9" s="3"/>
    </row>
    <row r="10">
      <c r="B10" s="9" t="s">
        <v>30</v>
      </c>
      <c r="C10" s="9">
        <v>0.05</v>
      </c>
      <c r="D10" s="21"/>
      <c r="E10" s="21"/>
      <c r="F10" s="3"/>
      <c r="G10" s="3"/>
      <c r="H10" s="3"/>
      <c r="I10" s="3"/>
      <c r="J10" s="3"/>
      <c r="K10" s="3"/>
      <c r="L10" s="3"/>
      <c r="M10" s="3"/>
    </row>
    <row r="11">
      <c r="B11" s="9" t="s">
        <v>31</v>
      </c>
      <c r="C11" s="9">
        <v>0.05</v>
      </c>
      <c r="D11" s="21"/>
      <c r="E11" s="21"/>
      <c r="F11" s="3"/>
      <c r="G11" s="3"/>
      <c r="H11" s="3"/>
      <c r="I11" s="3"/>
      <c r="J11" s="3"/>
      <c r="K11" s="3"/>
      <c r="L11" s="3"/>
      <c r="M11" s="3"/>
    </row>
    <row r="12">
      <c r="B12" s="9" t="s">
        <v>32</v>
      </c>
      <c r="C12" s="9">
        <v>0.05</v>
      </c>
      <c r="D12" s="21"/>
      <c r="E12" s="21"/>
      <c r="F12" s="3"/>
      <c r="G12" s="3"/>
      <c r="H12" s="3"/>
      <c r="J12" s="3"/>
      <c r="K12" s="3"/>
      <c r="L12" s="3"/>
      <c r="M12" s="3"/>
    </row>
    <row r="13">
      <c r="B13" s="9" t="s">
        <v>33</v>
      </c>
      <c r="C13" s="9"/>
      <c r="D13" s="21"/>
      <c r="E13" s="22"/>
      <c r="F13" s="3"/>
      <c r="G13" s="3"/>
      <c r="H13" s="3"/>
      <c r="I13" s="3"/>
      <c r="J13" s="3"/>
      <c r="K13" s="3"/>
      <c r="L13" s="3"/>
      <c r="M13" s="3"/>
    </row>
    <row r="14">
      <c r="B14" s="9" t="s">
        <v>34</v>
      </c>
      <c r="C14" s="9">
        <v>0.05</v>
      </c>
      <c r="D14" s="21"/>
      <c r="E14" s="22"/>
      <c r="F14" s="3"/>
      <c r="G14" s="3"/>
      <c r="H14" s="3"/>
      <c r="I14" s="3"/>
      <c r="J14" s="3"/>
      <c r="K14" s="3"/>
      <c r="L14" s="3"/>
      <c r="M14" s="3"/>
    </row>
    <row r="15">
      <c r="B15" s="9" t="s">
        <v>35</v>
      </c>
      <c r="C15" s="9">
        <v>0.05</v>
      </c>
      <c r="D15" s="22"/>
      <c r="E15" s="21"/>
      <c r="F15" s="3"/>
      <c r="G15" s="3"/>
      <c r="H15" s="3"/>
      <c r="I15" s="3"/>
      <c r="J15" s="3"/>
      <c r="K15" s="3"/>
      <c r="L15" s="3"/>
      <c r="M15" s="3"/>
    </row>
    <row r="16">
      <c r="B16" s="9" t="s">
        <v>36</v>
      </c>
      <c r="C16" s="9"/>
      <c r="D16" s="22"/>
      <c r="E16" s="21"/>
      <c r="F16" s="3"/>
      <c r="G16" s="3"/>
      <c r="H16" s="3"/>
      <c r="I16" s="3"/>
      <c r="J16" s="3"/>
      <c r="K16" s="3"/>
      <c r="L16" s="3"/>
      <c r="M16" s="3"/>
    </row>
    <row r="17">
      <c r="B17" s="9" t="s">
        <v>37</v>
      </c>
      <c r="C17" s="9">
        <v>0.05</v>
      </c>
      <c r="D17" s="22"/>
      <c r="E17" s="22"/>
      <c r="F17" s="3"/>
      <c r="G17" s="3"/>
      <c r="H17" s="3"/>
      <c r="I17" s="3"/>
      <c r="J17" s="3"/>
      <c r="K17" s="3"/>
      <c r="L17" s="3"/>
      <c r="M17" s="3"/>
    </row>
    <row r="18">
      <c r="B18" s="9" t="s">
        <v>38</v>
      </c>
      <c r="C18" s="9">
        <v>0.05</v>
      </c>
      <c r="D18" s="22"/>
      <c r="E18" s="22"/>
      <c r="F18" s="3"/>
      <c r="G18" s="3"/>
      <c r="H18" s="3"/>
      <c r="I18" s="3"/>
      <c r="J18" s="3"/>
      <c r="K18" s="3"/>
      <c r="L18" s="3"/>
      <c r="M18" s="3"/>
    </row>
    <row r="19">
      <c r="B19" s="9" t="s">
        <v>39</v>
      </c>
      <c r="C19" s="9">
        <v>0.05</v>
      </c>
      <c r="D19" s="22"/>
      <c r="E19" s="22"/>
      <c r="F19" s="3"/>
      <c r="G19" s="3"/>
      <c r="H19" s="3"/>
      <c r="I19" s="3"/>
      <c r="J19" s="3"/>
      <c r="K19" s="3"/>
      <c r="L19" s="3"/>
      <c r="M19" s="3"/>
    </row>
    <row r="20">
      <c r="A20" s="8"/>
      <c r="B20" s="9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>
      <c r="A21" s="20" t="s">
        <v>40</v>
      </c>
      <c r="B21" s="9" t="s">
        <v>41</v>
      </c>
      <c r="C21" s="3"/>
      <c r="D21" s="21">
        <v>0.0</v>
      </c>
      <c r="E21" s="3"/>
      <c r="F21" s="3"/>
      <c r="G21" s="3"/>
      <c r="H21" s="3"/>
      <c r="I21" s="3"/>
      <c r="J21" s="3"/>
      <c r="K21" s="3"/>
      <c r="L21" s="3"/>
      <c r="M21" s="3"/>
    </row>
    <row r="22">
      <c r="B22" s="9" t="s">
        <v>42</v>
      </c>
      <c r="C22" s="3"/>
      <c r="D22" s="21">
        <v>0.0</v>
      </c>
      <c r="E22" s="3"/>
      <c r="F22" s="3"/>
      <c r="G22" s="3"/>
      <c r="H22" s="3"/>
      <c r="I22" s="3"/>
      <c r="J22" s="3"/>
      <c r="K22" s="3"/>
      <c r="L22" s="3"/>
      <c r="M22" s="3"/>
    </row>
    <row r="23">
      <c r="A23" s="2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>
      <c r="A24" s="20" t="s">
        <v>43</v>
      </c>
      <c r="B24" s="9" t="s">
        <v>44</v>
      </c>
      <c r="C24" s="3"/>
      <c r="D24" s="24">
        <f>SUMIF(D4:D19, "No", C4:C19)</f>
        <v>0</v>
      </c>
      <c r="E24" s="3"/>
      <c r="F24" s="3"/>
      <c r="G24" s="3"/>
      <c r="H24" s="3"/>
      <c r="I24" s="3"/>
      <c r="J24" s="3"/>
      <c r="K24" s="3"/>
      <c r="L24" s="3"/>
      <c r="M24" s="3"/>
    </row>
    <row r="25">
      <c r="B25" s="9" t="s">
        <v>45</v>
      </c>
      <c r="C25" s="3"/>
      <c r="D25" s="24">
        <f>(COUNTIF(E4:E19, "Yes") / 13)</f>
        <v>0</v>
      </c>
      <c r="E25" s="3"/>
      <c r="F25" s="3"/>
      <c r="G25" s="3"/>
      <c r="H25" s="3"/>
      <c r="I25" s="3"/>
      <c r="J25" s="3"/>
      <c r="K25" s="3"/>
      <c r="L25" s="3"/>
      <c r="M25" s="3"/>
    </row>
    <row r="26">
      <c r="B26" s="9" t="s">
        <v>46</v>
      </c>
      <c r="C26" s="3"/>
      <c r="D26" s="25">
        <f>SUM(C21*C22)</f>
        <v>0</v>
      </c>
      <c r="E26" s="3"/>
      <c r="F26" s="3"/>
      <c r="G26" s="3"/>
      <c r="H26" s="3"/>
      <c r="I26" s="3"/>
      <c r="J26" s="3"/>
      <c r="K26" s="3"/>
      <c r="L26" s="3"/>
      <c r="M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>
      <c r="A28" s="9"/>
      <c r="B28" s="9"/>
      <c r="C28" s="3"/>
      <c r="D28" s="26"/>
      <c r="E28" s="3"/>
      <c r="F28" s="3"/>
      <c r="G28" s="3"/>
      <c r="H28" s="3"/>
      <c r="I28" s="3"/>
      <c r="J28" s="3"/>
      <c r="K28" s="3"/>
      <c r="L28" s="3"/>
      <c r="M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</sheetData>
  <mergeCells count="5">
    <mergeCell ref="B1:E1"/>
    <mergeCell ref="A2:E2"/>
    <mergeCell ref="A4:A19"/>
    <mergeCell ref="A21:A22"/>
    <mergeCell ref="A24:A26"/>
  </mergeCells>
  <dataValidations>
    <dataValidation type="list" allowBlank="1" showErrorMessage="1" sqref="E4:E19">
      <formula1>"No,Yes"</formula1>
    </dataValidation>
    <dataValidation type="list" allowBlank="1" showErrorMessage="1" sqref="D4:D19">
      <formula1>"Yes,No"</formula1>
    </dataValidation>
  </dataValidations>
  <hyperlinks>
    <hyperlink r:id="rId1" ref="A1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0"/>
    <col customWidth="1" min="2" max="2" width="36.38"/>
    <col customWidth="1" min="4" max="4" width="71.75"/>
  </cols>
  <sheetData>
    <row r="1">
      <c r="A1" s="1" t="s">
        <v>0</v>
      </c>
      <c r="B1" s="2" t="s">
        <v>47</v>
      </c>
      <c r="E1" s="3"/>
      <c r="F1" s="3"/>
      <c r="G1" s="3"/>
    </row>
    <row r="2">
      <c r="A2" s="4" t="s">
        <v>2</v>
      </c>
      <c r="E2" s="3"/>
      <c r="F2" s="3"/>
      <c r="G2" s="3"/>
    </row>
    <row r="3">
      <c r="A3" s="6"/>
      <c r="B3" s="6"/>
      <c r="C3" s="6"/>
      <c r="D3" s="7" t="s">
        <v>4</v>
      </c>
      <c r="E3" s="3"/>
      <c r="F3" s="3"/>
      <c r="G3" s="3"/>
    </row>
    <row r="4">
      <c r="A4" s="20" t="s">
        <v>5</v>
      </c>
      <c r="B4" s="9" t="s">
        <v>48</v>
      </c>
      <c r="C4" s="21">
        <v>0.0</v>
      </c>
      <c r="D4" s="13" t="s">
        <v>49</v>
      </c>
      <c r="E4" s="3"/>
      <c r="F4" s="3"/>
      <c r="G4" s="3"/>
    </row>
    <row r="5">
      <c r="B5" s="9" t="s">
        <v>50</v>
      </c>
      <c r="C5" s="21">
        <v>0.0</v>
      </c>
      <c r="D5" s="13" t="s">
        <v>51</v>
      </c>
      <c r="E5" s="3"/>
      <c r="F5" s="3"/>
      <c r="G5" s="3"/>
    </row>
    <row r="6">
      <c r="B6" s="9" t="s">
        <v>52</v>
      </c>
      <c r="C6" s="12" t="s">
        <v>8</v>
      </c>
      <c r="D6" s="13"/>
      <c r="E6" s="3"/>
      <c r="F6" s="3"/>
      <c r="G6" s="3"/>
    </row>
    <row r="7">
      <c r="B7" s="9" t="s">
        <v>53</v>
      </c>
      <c r="C7" s="12" t="s">
        <v>8</v>
      </c>
      <c r="D7" s="13"/>
      <c r="E7" s="3"/>
      <c r="F7" s="3"/>
      <c r="G7" s="3"/>
    </row>
    <row r="8">
      <c r="B8" s="9" t="s">
        <v>54</v>
      </c>
      <c r="C8" s="12" t="s">
        <v>8</v>
      </c>
      <c r="D8" s="13" t="s">
        <v>55</v>
      </c>
      <c r="E8" s="3"/>
      <c r="F8" s="3"/>
      <c r="G8" s="3"/>
    </row>
    <row r="9">
      <c r="B9" s="9" t="s">
        <v>56</v>
      </c>
      <c r="C9" s="10">
        <v>0.0</v>
      </c>
      <c r="D9" s="13" t="s">
        <v>57</v>
      </c>
      <c r="E9" s="3"/>
      <c r="F9" s="3"/>
      <c r="G9" s="3"/>
    </row>
    <row r="10">
      <c r="B10" s="27" t="s">
        <v>58</v>
      </c>
      <c r="C10" s="21">
        <v>0.0</v>
      </c>
      <c r="D10" s="13" t="s">
        <v>59</v>
      </c>
      <c r="E10" s="3"/>
      <c r="F10" s="3"/>
      <c r="G10" s="3"/>
    </row>
    <row r="11">
      <c r="B11" s="9" t="s">
        <v>60</v>
      </c>
      <c r="C11" s="28" t="s">
        <v>61</v>
      </c>
      <c r="D11" s="13" t="s">
        <v>62</v>
      </c>
      <c r="E11" s="3"/>
      <c r="F11" s="3"/>
      <c r="G11" s="3"/>
    </row>
    <row r="12">
      <c r="B12" s="9" t="s">
        <v>63</v>
      </c>
      <c r="C12" s="28" t="s">
        <v>64</v>
      </c>
      <c r="D12" s="13" t="s">
        <v>65</v>
      </c>
      <c r="E12" s="3"/>
      <c r="F12" s="3"/>
      <c r="G12" s="3"/>
    </row>
    <row r="13">
      <c r="A13" s="18"/>
      <c r="B13" s="9"/>
      <c r="C13" s="3"/>
      <c r="D13" s="13"/>
      <c r="E13" s="3"/>
      <c r="F13" s="3"/>
      <c r="G13" s="3"/>
    </row>
    <row r="14">
      <c r="A14" s="20" t="s">
        <v>66</v>
      </c>
      <c r="B14" s="9" t="s">
        <v>67</v>
      </c>
      <c r="C14" s="15">
        <f>SUM((C8*5) * C9 * 52)</f>
        <v>0</v>
      </c>
      <c r="D14" s="13" t="s">
        <v>68</v>
      </c>
      <c r="E14" s="3"/>
      <c r="F14" s="3"/>
      <c r="G14" s="3"/>
    </row>
    <row r="15">
      <c r="B15" s="9" t="s">
        <v>69</v>
      </c>
      <c r="C15" s="15">
        <f>SUM(C10 * C9)</f>
        <v>0</v>
      </c>
      <c r="D15" s="13" t="s">
        <v>70</v>
      </c>
      <c r="E15" s="3"/>
      <c r="F15" s="3"/>
      <c r="G15" s="3"/>
    </row>
    <row r="16">
      <c r="A16" s="11"/>
      <c r="B16" s="3"/>
      <c r="C16" s="3"/>
      <c r="D16" s="29"/>
      <c r="E16" s="3"/>
      <c r="F16" s="3"/>
      <c r="G16" s="3"/>
    </row>
    <row r="17">
      <c r="A17" s="20" t="s">
        <v>17</v>
      </c>
      <c r="B17" s="9" t="s">
        <v>71</v>
      </c>
      <c r="C17" s="15">
        <f>SUM((C5*0.05)* C4 *12) * C9</f>
        <v>0</v>
      </c>
      <c r="D17" s="13" t="s">
        <v>72</v>
      </c>
      <c r="E17" s="3"/>
      <c r="F17" s="3"/>
      <c r="G17" s="3"/>
    </row>
    <row r="18">
      <c r="B18" s="9" t="s">
        <v>73</v>
      </c>
      <c r="C18" s="30">
        <f>((((C6- 1) * (C11/100*60) * C7) * 12 / 60) *C9)</f>
        <v>0</v>
      </c>
      <c r="D18" s="13" t="s">
        <v>74</v>
      </c>
      <c r="E18" s="3"/>
      <c r="F18" s="3"/>
      <c r="G18" s="3"/>
    </row>
    <row r="19">
      <c r="B19" s="9" t="s">
        <v>75</v>
      </c>
      <c r="C19" s="15">
        <f>SUM(C15-(10*C9))</f>
        <v>0</v>
      </c>
      <c r="D19" s="13" t="s">
        <v>76</v>
      </c>
      <c r="E19" s="3"/>
      <c r="F19" s="3"/>
      <c r="G19" s="3"/>
    </row>
    <row r="20">
      <c r="B20" s="9" t="s">
        <v>77</v>
      </c>
      <c r="C20" s="15">
        <f>SUM(C17+(C18*C9)+C19)</f>
        <v>0</v>
      </c>
      <c r="D20" s="13" t="s">
        <v>78</v>
      </c>
      <c r="E20" s="3"/>
      <c r="F20" s="3"/>
      <c r="G20" s="3"/>
    </row>
    <row r="21">
      <c r="B21" s="9" t="s">
        <v>79</v>
      </c>
      <c r="C21" s="31">
        <f>SUM(C20/114000)</f>
        <v>0</v>
      </c>
      <c r="D21" s="13" t="s">
        <v>80</v>
      </c>
      <c r="E21" s="3"/>
      <c r="F21" s="3"/>
      <c r="G21" s="3"/>
    </row>
    <row r="22">
      <c r="A22" s="3"/>
      <c r="B22" s="3"/>
      <c r="C22" s="3"/>
      <c r="D22" s="3"/>
      <c r="E22" s="3"/>
      <c r="F22" s="3"/>
      <c r="G22" s="3"/>
    </row>
    <row r="23">
      <c r="A23" s="3"/>
      <c r="B23" s="3"/>
      <c r="C23" s="3"/>
      <c r="D23" s="3"/>
      <c r="E23" s="3"/>
      <c r="F23" s="3"/>
      <c r="G23" s="3"/>
    </row>
    <row r="24">
      <c r="A24" s="3"/>
      <c r="B24" s="3"/>
      <c r="C24" s="3"/>
      <c r="D24" s="3"/>
      <c r="E24" s="3"/>
      <c r="F24" s="3"/>
      <c r="G24" s="3"/>
    </row>
    <row r="25">
      <c r="A25" s="3"/>
      <c r="B25" s="3"/>
      <c r="C25" s="3"/>
      <c r="D25" s="3"/>
      <c r="E25" s="3"/>
      <c r="F25" s="3"/>
      <c r="G25" s="3"/>
    </row>
    <row r="26">
      <c r="A26" s="3"/>
      <c r="B26" s="3"/>
      <c r="C26" s="3"/>
      <c r="D26" s="3"/>
      <c r="E26" s="3"/>
      <c r="F26" s="3"/>
      <c r="G26" s="3"/>
    </row>
    <row r="27">
      <c r="A27" s="3"/>
      <c r="B27" s="3"/>
      <c r="C27" s="3"/>
      <c r="D27" s="3"/>
      <c r="E27" s="3"/>
      <c r="F27" s="3"/>
      <c r="G27" s="3"/>
    </row>
  </sheetData>
  <mergeCells count="5">
    <mergeCell ref="B1:D1"/>
    <mergeCell ref="A2:D2"/>
    <mergeCell ref="A4:A12"/>
    <mergeCell ref="A14:A15"/>
    <mergeCell ref="A17:A21"/>
  </mergeCells>
  <hyperlinks>
    <hyperlink r:id="rId4" ref="A1"/>
  </hyperlinks>
  <drawing r:id="rId5"/>
  <legacyDrawing r:id="rId6"/>
</worksheet>
</file>